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workbookPr/>
  <mc:AlternateContent xmlns:mc="http://schemas.openxmlformats.org/markup-compatibility/2006">
    <mc:Choice Requires="x15">
      <x15ac:absPath xmlns:x15ac="http://schemas.microsoft.com/office/spreadsheetml/2010/11/ac" url="https://puratosgroup-my.sharepoint.com/personal/jblondeel_puratos_com/Documents/Documents/"/>
    </mc:Choice>
  </mc:AlternateContent>
  <xr:revisionPtr revIDLastSave="1" documentId="8_{7BCE4B98-E7F7-4113-B5EF-66BA7680773B}" xr6:coauthVersionLast="47" xr6:coauthVersionMax="47" xr10:uidLastSave="{5DFD4064-DB2B-42DC-A4C3-556C62DD1ADD}"/>
  <bookViews>
    <workbookView xWindow="-110" yWindow="-110" windowWidth="19420" windowHeight="10300" xr2:uid="{8E23F4C8-FBE1-4623-A69D-F7E6F0C2F288}"/>
  </bookViews>
  <sheets>
    <sheet name="Intens Egg replacemen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2" i="1" l="1"/>
  <c r="L31" i="1"/>
  <c r="K31" i="1"/>
  <c r="F31" i="1"/>
  <c r="E31" i="1"/>
  <c r="N24" i="1"/>
  <c r="N23" i="1"/>
  <c r="M23" i="1"/>
  <c r="G23" i="1"/>
  <c r="N19" i="1"/>
  <c r="F19" i="1"/>
  <c r="E19" i="1"/>
  <c r="M19" i="1" s="1"/>
  <c r="N18" i="1"/>
  <c r="F18" i="1"/>
  <c r="E18" i="1"/>
  <c r="M18" i="1" s="1"/>
  <c r="N17" i="1"/>
  <c r="F17" i="1"/>
  <c r="E17" i="1"/>
  <c r="M17" i="1" s="1"/>
  <c r="M24" i="1" s="1"/>
  <c r="E23" i="1" s="1"/>
  <c r="E24" i="1" s="1"/>
  <c r="F13" i="1"/>
  <c r="F12" i="1"/>
  <c r="F11" i="1"/>
  <c r="F10" i="1"/>
  <c r="K33" i="1" l="1"/>
  <c r="K32" i="1"/>
</calcChain>
</file>

<file path=xl/sharedStrings.xml><?xml version="1.0" encoding="utf-8"?>
<sst xmlns="http://schemas.openxmlformats.org/spreadsheetml/2006/main" count="35" uniqueCount="32">
  <si>
    <r>
      <rPr>
        <b/>
        <sz val="18"/>
        <color rgb="FFC00000"/>
        <rFont val="Century Gothic"/>
        <family val="2"/>
      </rPr>
      <t xml:space="preserve">Intens Egg Replacement </t>
    </r>
    <r>
      <rPr>
        <b/>
        <sz val="18"/>
        <color indexed="45"/>
        <rFont val="Century Gothic"/>
        <family val="2"/>
      </rPr>
      <t xml:space="preserve"> </t>
    </r>
    <r>
      <rPr>
        <b/>
        <sz val="18"/>
        <color indexed="63"/>
        <rFont val="Century Gothic"/>
        <family val="2"/>
      </rPr>
      <t>-  Value calculator</t>
    </r>
  </si>
  <si>
    <t>1. Recipe-based computation</t>
  </si>
  <si>
    <t>Liquid Whole Egg quantity in your recipe</t>
  </si>
  <si>
    <t>Currency</t>
  </si>
  <si>
    <t>$</t>
  </si>
  <si>
    <t>Price of Liquid Whole Egg</t>
  </si>
  <si>
    <t>check local prices</t>
  </si>
  <si>
    <t>Weight unit</t>
  </si>
  <si>
    <t>lbs</t>
  </si>
  <si>
    <t>Yearly purchased Liquid whole Egg quantity</t>
  </si>
  <si>
    <t>Price of Intens Egg Replacement</t>
  </si>
  <si>
    <t>% Egg Reduction in the recipe</t>
  </si>
  <si>
    <t>%</t>
  </si>
  <si>
    <t>Intens Egg Replacement/Water ratio</t>
  </si>
  <si>
    <t>Liquid Whole Egg remaining in recipe</t>
  </si>
  <si>
    <t>Yearly purchased Liquid whole Egg quantity after reduction</t>
  </si>
  <si>
    <t>Extra Water to add</t>
  </si>
  <si>
    <t>Extra water cost on full year</t>
  </si>
  <si>
    <t>Intens Egg Replacement to add</t>
  </si>
  <si>
    <t>Yearly purchased quantity Intens Egg Replacement</t>
  </si>
  <si>
    <t>2. Your Savings</t>
  </si>
  <si>
    <t>Benefit on a full year :</t>
  </si>
  <si>
    <t xml:space="preserve">Current total yearly Egg cost </t>
  </si>
  <si>
    <t>Saving :</t>
  </si>
  <si>
    <t>New total yearly Egg cost
with Intens Egg Replacement</t>
  </si>
  <si>
    <t>3. Usage</t>
  </si>
  <si>
    <t>Control recipe</t>
  </si>
  <si>
    <t>Recipe with Intens Egg Replacement</t>
  </si>
  <si>
    <t>Liquid whole eggs</t>
  </si>
  <si>
    <t>Intens Egg Replacement</t>
  </si>
  <si>
    <t>Water</t>
  </si>
  <si>
    <t>Note: when the egg dosage is above 20% on flour weight, then the maximum egg to replace is 20% on flour weight.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</si>
</sst>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0.0"/>
    <numFmt numFmtId="166" formatCode="_ * #,##0.00_ ;_ * \-#,##0.00_ ;_ * &quot;-&quot;??_ ;_ @_ "/>
    <numFmt numFmtId="167" formatCode="_ * #,##0_ ;_ * \-#,##0_ ;_ * &quot;-&quot;??_ ;_ @_ "/>
    <numFmt numFmtId="168" formatCode="_ * #,##0.0_ ;_ * \-#,##0.0_ ;_ * &quot;-&quot;??_ ;_ @_ "/>
  </numFmts>
  <fonts count="2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entury Gothic"/>
      <family val="2"/>
    </font>
    <font>
      <b/>
      <sz val="18"/>
      <color theme="8" tint="0.39997558519241921"/>
      <name val="Century Gothic"/>
      <family val="2"/>
    </font>
    <font>
      <b/>
      <sz val="18"/>
      <color indexed="45"/>
      <name val="Century Gothic"/>
      <family val="2"/>
    </font>
    <font>
      <b/>
      <sz val="18"/>
      <color indexed="63"/>
      <name val="Century Gothic"/>
      <family val="2"/>
    </font>
    <font>
      <sz val="11"/>
      <color theme="3"/>
      <name val="Century Gothic"/>
      <family val="2"/>
    </font>
    <font>
      <sz val="11"/>
      <color theme="8"/>
      <name val="Century Gothic"/>
      <family val="2"/>
    </font>
    <font>
      <sz val="16"/>
      <color theme="5"/>
      <name val="Century Gothic"/>
      <family val="2"/>
    </font>
    <font>
      <sz val="11"/>
      <color theme="5"/>
      <name val="Century Gothic"/>
      <family val="2"/>
    </font>
    <font>
      <i/>
      <sz val="11"/>
      <color theme="1" tint="0.249977111117893"/>
      <name val="Century Gothic"/>
      <family val="2"/>
    </font>
    <font>
      <sz val="11"/>
      <name val="Century Gothic"/>
      <family val="2"/>
    </font>
    <font>
      <b/>
      <sz val="11"/>
      <color rgb="FFCC0731"/>
      <name val="Century Gothic"/>
      <family val="2"/>
    </font>
    <font>
      <b/>
      <sz val="11"/>
      <color theme="8" tint="0.39997558519241921"/>
      <name val="Century Gothic"/>
      <family val="2"/>
    </font>
    <font>
      <i/>
      <sz val="11"/>
      <color theme="7"/>
      <name val="Century Gothic"/>
      <family val="2"/>
    </font>
    <font>
      <b/>
      <sz val="11"/>
      <color theme="5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6"/>
      <name val="Century Gothic"/>
      <family val="2"/>
    </font>
    <font>
      <b/>
      <sz val="18"/>
      <color rgb="FFC0000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073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2" fillId="0" borderId="0" xfId="0" applyFont="1"/>
    <xf numFmtId="0" fontId="2" fillId="0" borderId="0" xfId="0" applyFont="1" applyProtection="1">
      <protection locked="0"/>
    </xf>
    <xf numFmtId="0" fontId="2" fillId="0" borderId="2" xfId="0" applyFont="1" applyBorder="1"/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2" fillId="2" borderId="7" xfId="0" applyFont="1" applyFill="1" applyBorder="1"/>
    <xf numFmtId="0" fontId="8" fillId="2" borderId="0" xfId="0" applyFont="1" applyFill="1"/>
    <xf numFmtId="0" fontId="9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2" fillId="0" borderId="0" xfId="0" applyFont="1" applyAlignment="1">
      <alignment wrapText="1"/>
    </xf>
    <xf numFmtId="164" fontId="12" fillId="2" borderId="8" xfId="0" applyNumberFormat="1" applyFont="1" applyFill="1" applyBorder="1" applyAlignment="1" applyProtection="1">
      <alignment vertical="center"/>
      <protection locked="0"/>
    </xf>
    <xf numFmtId="0" fontId="11" fillId="2" borderId="9" xfId="0" applyFont="1" applyFill="1" applyBorder="1" applyAlignment="1">
      <alignment vertical="center"/>
    </xf>
    <xf numFmtId="1" fontId="11" fillId="2" borderId="0" xfId="0" applyNumberFormat="1" applyFont="1" applyFill="1"/>
    <xf numFmtId="0" fontId="2" fillId="2" borderId="10" xfId="0" applyFont="1" applyFill="1" applyBorder="1" applyProtection="1">
      <protection locked="0"/>
    </xf>
    <xf numFmtId="0" fontId="12" fillId="2" borderId="10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Protection="1">
      <protection locked="0"/>
    </xf>
    <xf numFmtId="4" fontId="12" fillId="2" borderId="8" xfId="0" applyNumberFormat="1" applyFont="1" applyFill="1" applyBorder="1" applyAlignment="1" applyProtection="1">
      <alignment vertical="center"/>
      <protection locked="0"/>
    </xf>
    <xf numFmtId="1" fontId="14" fillId="2" borderId="0" xfId="0" applyNumberFormat="1" applyFont="1" applyFill="1"/>
    <xf numFmtId="0" fontId="2" fillId="2" borderId="0" xfId="0" applyFont="1" applyFill="1" applyProtection="1">
      <protection locked="0"/>
    </xf>
    <xf numFmtId="3" fontId="12" fillId="2" borderId="8" xfId="0" applyNumberFormat="1" applyFont="1" applyFill="1" applyBorder="1" applyAlignment="1" applyProtection="1">
      <alignment vertical="center"/>
      <protection locked="0"/>
    </xf>
    <xf numFmtId="0" fontId="2" fillId="2" borderId="0" xfId="0" applyFont="1" applyFill="1" applyAlignment="1">
      <alignment horizontal="left"/>
    </xf>
    <xf numFmtId="1" fontId="11" fillId="2" borderId="0" xfId="0" applyNumberFormat="1" applyFont="1" applyFill="1" applyAlignment="1">
      <alignment wrapText="1"/>
    </xf>
    <xf numFmtId="0" fontId="15" fillId="2" borderId="0" xfId="0" applyFont="1" applyFill="1"/>
    <xf numFmtId="0" fontId="13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>
      <alignment horizontal="left" vertical="center" wrapText="1"/>
    </xf>
    <xf numFmtId="4" fontId="13" fillId="2" borderId="0" xfId="0" applyNumberFormat="1" applyFont="1" applyFill="1" applyAlignment="1" applyProtection="1">
      <alignment vertical="center"/>
      <protection locked="0"/>
    </xf>
    <xf numFmtId="0" fontId="11" fillId="2" borderId="0" xfId="0" applyFont="1" applyFill="1"/>
    <xf numFmtId="0" fontId="11" fillId="2" borderId="9" xfId="0" applyFont="1" applyFill="1" applyBorder="1" applyAlignment="1">
      <alignment horizontal="left" vertical="center"/>
    </xf>
    <xf numFmtId="0" fontId="11" fillId="2" borderId="8" xfId="0" applyFont="1" applyFill="1" applyBorder="1"/>
    <xf numFmtId="0" fontId="11" fillId="2" borderId="9" xfId="0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11" fillId="2" borderId="8" xfId="0" applyFont="1" applyFill="1" applyBorder="1" applyAlignment="1">
      <alignment vertical="center"/>
    </xf>
    <xf numFmtId="165" fontId="2" fillId="2" borderId="8" xfId="0" applyNumberFormat="1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3" fontId="11" fillId="3" borderId="10" xfId="0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6" fillId="4" borderId="12" xfId="0" applyFont="1" applyFill="1" applyBorder="1" applyAlignment="1">
      <alignment vertical="center"/>
    </xf>
    <xf numFmtId="0" fontId="16" fillId="4" borderId="6" xfId="0" applyFont="1" applyFill="1" applyBorder="1"/>
    <xf numFmtId="167" fontId="16" fillId="4" borderId="14" xfId="1" applyNumberFormat="1" applyFont="1" applyFill="1" applyBorder="1" applyAlignment="1" applyProtection="1">
      <alignment vertical="center"/>
    </xf>
    <xf numFmtId="167" fontId="11" fillId="5" borderId="8" xfId="1" applyNumberFormat="1" applyFont="1" applyFill="1" applyBorder="1" applyAlignment="1" applyProtection="1">
      <alignment vertical="center"/>
    </xf>
    <xf numFmtId="0" fontId="11" fillId="5" borderId="9" xfId="0" applyFont="1" applyFill="1" applyBorder="1" applyAlignment="1">
      <alignment vertical="center"/>
    </xf>
    <xf numFmtId="0" fontId="9" fillId="6" borderId="15" xfId="0" applyFont="1" applyFill="1" applyBorder="1" applyAlignment="1">
      <alignment vertical="center"/>
    </xf>
    <xf numFmtId="0" fontId="9" fillId="6" borderId="16" xfId="0" applyFont="1" applyFill="1" applyBorder="1" applyAlignment="1">
      <alignment vertical="center"/>
    </xf>
    <xf numFmtId="167" fontId="9" fillId="6" borderId="17" xfId="1" applyNumberFormat="1" applyFont="1" applyFill="1" applyBorder="1" applyAlignment="1" applyProtection="1">
      <alignment vertical="center"/>
    </xf>
    <xf numFmtId="3" fontId="11" fillId="3" borderId="8" xfId="0" applyNumberFormat="1" applyFont="1" applyFill="1" applyBorder="1" applyAlignment="1">
      <alignment vertical="center"/>
    </xf>
    <xf numFmtId="0" fontId="11" fillId="3" borderId="9" xfId="0" applyFont="1" applyFill="1" applyBorder="1" applyAlignment="1">
      <alignment vertical="center"/>
    </xf>
    <xf numFmtId="3" fontId="11" fillId="2" borderId="8" xfId="0" applyNumberFormat="1" applyFont="1" applyFill="1" applyBorder="1" applyAlignment="1" applyProtection="1">
      <alignment vertical="center"/>
      <protection locked="0"/>
    </xf>
    <xf numFmtId="0" fontId="18" fillId="3" borderId="8" xfId="0" applyFont="1" applyFill="1" applyBorder="1" applyAlignment="1">
      <alignment horizontal="left" wrapText="1"/>
    </xf>
    <xf numFmtId="0" fontId="18" fillId="3" borderId="9" xfId="0" applyFont="1" applyFill="1" applyBorder="1" applyAlignment="1">
      <alignment horizontal="left" wrapText="1"/>
    </xf>
    <xf numFmtId="3" fontId="11" fillId="2" borderId="8" xfId="0" applyNumberFormat="1" applyFont="1" applyFill="1" applyBorder="1" applyProtection="1">
      <protection locked="0"/>
    </xf>
    <xf numFmtId="166" fontId="2" fillId="2" borderId="8" xfId="0" applyNumberFormat="1" applyFont="1" applyFill="1" applyBorder="1"/>
    <xf numFmtId="0" fontId="2" fillId="2" borderId="18" xfId="0" applyFont="1" applyFill="1" applyBorder="1"/>
    <xf numFmtId="0" fontId="19" fillId="2" borderId="0" xfId="0" applyFont="1" applyFill="1"/>
    <xf numFmtId="0" fontId="18" fillId="3" borderId="8" xfId="0" applyFont="1" applyFill="1" applyBorder="1" applyAlignment="1">
      <alignment horizontal="left" wrapText="1"/>
    </xf>
    <xf numFmtId="0" fontId="18" fillId="3" borderId="9" xfId="0" applyFont="1" applyFill="1" applyBorder="1" applyAlignment="1">
      <alignment horizontal="left" wrapText="1"/>
    </xf>
    <xf numFmtId="168" fontId="9" fillId="6" borderId="16" xfId="1" applyNumberFormat="1" applyFont="1" applyFill="1" applyBorder="1" applyAlignment="1" applyProtection="1">
      <alignment horizontal="center" vertical="center"/>
    </xf>
    <xf numFmtId="0" fontId="11" fillId="3" borderId="8" xfId="0" applyFont="1" applyFill="1" applyBorder="1" applyAlignment="1">
      <alignment horizontal="left" vertical="center" wrapText="1"/>
    </xf>
    <xf numFmtId="0" fontId="11" fillId="3" borderId="11" xfId="0" applyFont="1" applyFill="1" applyBorder="1" applyAlignment="1">
      <alignment horizontal="left" vertical="center" wrapText="1"/>
    </xf>
    <xf numFmtId="0" fontId="11" fillId="3" borderId="9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left" vertical="center" wrapText="1"/>
    </xf>
    <xf numFmtId="0" fontId="18" fillId="3" borderId="9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16" fillId="4" borderId="13" xfId="1" applyNumberFormat="1" applyFont="1" applyFill="1" applyBorder="1" applyAlignment="1" applyProtection="1">
      <alignment horizontal="center" vertical="center"/>
    </xf>
    <xf numFmtId="0" fontId="11" fillId="5" borderId="8" xfId="0" applyFont="1" applyFill="1" applyBorder="1" applyAlignment="1">
      <alignment horizontal="left" vertical="center" wrapText="1"/>
    </xf>
    <xf numFmtId="0" fontId="11" fillId="5" borderId="11" xfId="0" applyFont="1" applyFill="1" applyBorder="1" applyAlignment="1">
      <alignment horizontal="left" vertical="center" wrapText="1"/>
    </xf>
    <xf numFmtId="0" fontId="11" fillId="5" borderId="9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0" fontId="13" fillId="2" borderId="0" xfId="0" applyFont="1" applyFill="1" applyAlignment="1" applyProtection="1">
      <alignment horizontal="center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22</xdr:row>
      <xdr:rowOff>9525</xdr:rowOff>
    </xdr:from>
    <xdr:to>
      <xdr:col>1</xdr:col>
      <xdr:colOff>323850</xdr:colOff>
      <xdr:row>24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C9E62-E731-4450-B58E-29997DEE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686425"/>
          <a:ext cx="295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468220</xdr:colOff>
      <xdr:row>8</xdr:row>
      <xdr:rowOff>190501</xdr:rowOff>
    </xdr:from>
    <xdr:to>
      <xdr:col>12</xdr:col>
      <xdr:colOff>647005</xdr:colOff>
      <xdr:row>10</xdr:row>
      <xdr:rowOff>63502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AF7B87E-E723-2B80-6F27-4B7ACCB59B4B}"/>
            </a:ext>
          </a:extLst>
        </xdr:cNvPr>
        <xdr:cNvSpPr/>
      </xdr:nvSpPr>
      <xdr:spPr bwMode="auto">
        <a:xfrm>
          <a:off x="12088720" y="1847851"/>
          <a:ext cx="178785" cy="41910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12</xdr:col>
      <xdr:colOff>504825</xdr:colOff>
      <xdr:row>0</xdr:row>
      <xdr:rowOff>47625</xdr:rowOff>
    </xdr:from>
    <xdr:to>
      <xdr:col>14</xdr:col>
      <xdr:colOff>161925</xdr:colOff>
      <xdr:row>5</xdr:row>
      <xdr:rowOff>34925</xdr:rowOff>
    </xdr:to>
    <xdr:pic>
      <xdr:nvPicPr>
        <xdr:cNvPr id="10" name="Picture 24" descr="Nieuw logo Puratos reflecteert 'Food Innovation for Good' - PUB">
          <a:extLst>
            <a:ext uri="{FF2B5EF4-FFF2-40B4-BE49-F238E27FC236}">
              <a16:creationId xmlns:a16="http://schemas.microsoft.com/office/drawing/2014/main" id="{95972B69-40FF-4286-8718-CEF3CD854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5" y="47625"/>
          <a:ext cx="1930400" cy="90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182582</xdr:colOff>
      <xdr:row>0</xdr:row>
      <xdr:rowOff>66936</xdr:rowOff>
    </xdr:from>
    <xdr:to>
      <xdr:col>2</xdr:col>
      <xdr:colOff>20554</xdr:colOff>
      <xdr:row>5</xdr:row>
      <xdr:rowOff>54296</xdr:rowOff>
    </xdr:to>
    <xdr:pic>
      <xdr:nvPicPr>
        <xdr:cNvPr id="11" name="Picture 10" descr="A carton of eggs on a marble surface&#10;&#10;Description automatically generated">
          <a:extLst>
            <a:ext uri="{FF2B5EF4-FFF2-40B4-BE49-F238E27FC236}">
              <a16:creationId xmlns:a16="http://schemas.microsoft.com/office/drawing/2014/main" id="{5A775048-513F-437B-BE50-D03365D19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582" y="66936"/>
          <a:ext cx="961922" cy="908110"/>
        </a:xfrm>
        <a:prstGeom prst="ellipse">
          <a:avLst/>
        </a:prstGeom>
      </xdr:spPr>
    </xdr:pic>
    <xdr:clientData/>
  </xdr:twoCellAnchor>
  <xdr:twoCellAnchor editAs="oneCell">
    <xdr:from>
      <xdr:col>2</xdr:col>
      <xdr:colOff>76200</xdr:colOff>
      <xdr:row>0</xdr:row>
      <xdr:rowOff>57150</xdr:rowOff>
    </xdr:from>
    <xdr:to>
      <xdr:col>2</xdr:col>
      <xdr:colOff>1390650</xdr:colOff>
      <xdr:row>5</xdr:row>
      <xdr:rowOff>25400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472240D6-6FE4-4D34-97FE-7CDF0EEA47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150"/>
          <a:ext cx="127635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173422</xdr:colOff>
      <xdr:row>3</xdr:row>
      <xdr:rowOff>31749</xdr:rowOff>
    </xdr:from>
    <xdr:to>
      <xdr:col>5</xdr:col>
      <xdr:colOff>827048</xdr:colOff>
      <xdr:row>8</xdr:row>
      <xdr:rowOff>12699</xdr:rowOff>
    </xdr:to>
    <xdr:sp macro="" textlink="">
      <xdr:nvSpPr>
        <xdr:cNvPr id="13" name="Rectangular Callout 6">
          <a:extLst>
            <a:ext uri="{FF2B5EF4-FFF2-40B4-BE49-F238E27FC236}">
              <a16:creationId xmlns:a16="http://schemas.microsoft.com/office/drawing/2014/main" id="{349A3A6B-EA98-4268-8208-7A648BB85960}"/>
            </a:ext>
          </a:extLst>
        </xdr:cNvPr>
        <xdr:cNvSpPr/>
      </xdr:nvSpPr>
      <xdr:spPr bwMode="auto">
        <a:xfrm>
          <a:off x="4218372" y="679449"/>
          <a:ext cx="1460076" cy="990600"/>
        </a:xfrm>
        <a:prstGeom prst="wedgeRectCallout">
          <a:avLst>
            <a:gd name="adj1" fmla="val -33193"/>
            <a:gd name="adj2" fmla="val 61295"/>
          </a:avLst>
        </a:prstGeom>
        <a:solidFill>
          <a:schemeClr val="accent6">
            <a:lumMod val="20000"/>
            <a:lumOff val="80000"/>
          </a:schemeClr>
        </a:solidFill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154372</xdr:colOff>
      <xdr:row>3</xdr:row>
      <xdr:rowOff>63500</xdr:rowOff>
    </xdr:from>
    <xdr:to>
      <xdr:col>5</xdr:col>
      <xdr:colOff>847728</xdr:colOff>
      <xdr:row>7</xdr:row>
      <xdr:rowOff>200025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D0C150B-B92E-4406-BE71-97CF0195DDFB}"/>
            </a:ext>
          </a:extLst>
        </xdr:cNvPr>
        <xdr:cNvSpPr txBox="1"/>
      </xdr:nvSpPr>
      <xdr:spPr bwMode="auto">
        <a:xfrm>
          <a:off x="4199322" y="711200"/>
          <a:ext cx="1499806" cy="847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rgbClr val="CC0731"/>
              </a:solidFill>
              <a:latin typeface="Sansa Pro Bd" panose="02000000000000000000" pitchFamily="2" charset="0"/>
            </a:rPr>
            <a:t>Adapt</a:t>
          </a:r>
          <a:r>
            <a:rPr lang="en-GB" sz="1400" b="1" baseline="0">
              <a:solidFill>
                <a:srgbClr val="CC0731"/>
              </a:solidFill>
              <a:latin typeface="Sansa Pro Bd" panose="02000000000000000000" pitchFamily="2" charset="0"/>
            </a:rPr>
            <a:t> red values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3C013-EA1B-4C8F-B844-D68369E31D63}">
  <dimension ref="A1:Y141"/>
  <sheetViews>
    <sheetView tabSelected="1" topLeftCell="A11" workbookViewId="0">
      <selection activeCell="E16" sqref="E16"/>
    </sheetView>
  </sheetViews>
  <sheetFormatPr defaultColWidth="9" defaultRowHeight="13.5"/>
  <cols>
    <col min="1" max="1" width="4.85546875" style="4" customWidth="1"/>
    <col min="2" max="2" width="11.42578125" style="4" customWidth="1"/>
    <col min="3" max="3" width="31.42578125" style="4" customWidth="1"/>
    <col min="4" max="4" width="10.140625" style="4" customWidth="1"/>
    <col min="5" max="5" width="11.5703125" style="4" customWidth="1"/>
    <col min="6" max="6" width="12.42578125" style="4" customWidth="1"/>
    <col min="7" max="7" width="22.85546875" style="4" customWidth="1"/>
    <col min="8" max="8" width="16" style="4" customWidth="1"/>
    <col min="9" max="9" width="23.42578125" style="4" customWidth="1"/>
    <col min="10" max="10" width="4.140625" style="4" customWidth="1"/>
    <col min="11" max="11" width="13.5703125" style="4" customWidth="1"/>
    <col min="12" max="12" width="4.42578125" style="4" customWidth="1"/>
    <col min="13" max="13" width="23.42578125" style="4" customWidth="1"/>
    <col min="14" max="14" width="9.85546875" style="4" customWidth="1"/>
    <col min="15" max="15" width="9" style="4"/>
    <col min="16" max="25" width="9" style="3"/>
    <col min="26" max="16384" width="9" style="4"/>
  </cols>
  <sheetData>
    <row r="1" spans="1:15" ht="11.8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</row>
    <row r="2" spans="1:15" ht="30.2" customHeight="1" thickBot="1">
      <c r="A2" s="1"/>
      <c r="B2" s="1"/>
      <c r="C2" s="5"/>
      <c r="D2" s="75" t="s">
        <v>0</v>
      </c>
      <c r="E2" s="76"/>
      <c r="F2" s="76"/>
      <c r="G2" s="76"/>
      <c r="H2" s="76"/>
      <c r="I2" s="76"/>
      <c r="J2" s="76"/>
      <c r="K2" s="76"/>
      <c r="L2" s="77"/>
      <c r="M2" s="6"/>
      <c r="N2" s="1"/>
      <c r="O2" s="2"/>
    </row>
    <row r="3" spans="1:15" ht="9.6" customHeight="1">
      <c r="A3" s="1"/>
      <c r="B3" s="1"/>
      <c r="C3" s="1"/>
      <c r="D3" s="7"/>
      <c r="E3" s="7"/>
      <c r="F3" s="7"/>
      <c r="G3" s="7"/>
      <c r="H3" s="7"/>
      <c r="I3" s="7"/>
      <c r="J3" s="7"/>
      <c r="K3" s="7"/>
      <c r="L3" s="8"/>
      <c r="M3" s="6"/>
      <c r="N3" s="1"/>
      <c r="O3" s="2"/>
    </row>
    <row r="4" spans="1:15" ht="9.6" customHeight="1">
      <c r="A4" s="1"/>
      <c r="B4" s="1"/>
      <c r="C4" s="1"/>
      <c r="D4" s="7"/>
      <c r="E4" s="7"/>
      <c r="F4" s="7"/>
      <c r="G4" s="7"/>
      <c r="H4" s="7"/>
      <c r="I4" s="7"/>
      <c r="J4" s="7"/>
      <c r="K4" s="7"/>
      <c r="L4" s="7"/>
      <c r="M4" s="6"/>
      <c r="N4" s="1"/>
      <c r="O4" s="2"/>
    </row>
    <row r="5" spans="1:15" ht="9.6" customHeight="1">
      <c r="A5" s="1"/>
      <c r="B5" s="1"/>
      <c r="C5" s="1"/>
      <c r="D5" s="7"/>
      <c r="E5" s="7"/>
      <c r="F5" s="7"/>
      <c r="G5" s="7"/>
      <c r="H5" s="7"/>
      <c r="I5" s="7"/>
      <c r="J5" s="7"/>
      <c r="K5" s="7"/>
      <c r="L5" s="7"/>
      <c r="M5" s="6"/>
      <c r="N5" s="1"/>
      <c r="O5" s="2"/>
    </row>
    <row r="6" spans="1:15">
      <c r="A6" s="1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2"/>
    </row>
    <row r="7" spans="1:15" ht="23.85" customHeight="1">
      <c r="A7" s="1"/>
      <c r="B7" s="57" t="s">
        <v>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"/>
    </row>
    <row r="8" spans="1:15" ht="23.85" customHeight="1">
      <c r="A8" s="1"/>
      <c r="B8" s="1"/>
      <c r="C8" s="1"/>
      <c r="D8" s="11"/>
      <c r="E8" s="12"/>
      <c r="F8" s="12"/>
      <c r="G8" s="11"/>
      <c r="H8" s="12"/>
      <c r="I8" s="12"/>
      <c r="J8" s="11"/>
      <c r="K8" s="12"/>
      <c r="L8" s="12"/>
      <c r="M8" s="1"/>
      <c r="N8" s="1"/>
      <c r="O8" s="2"/>
    </row>
    <row r="9" spans="1:15" ht="25.35" customHeight="1">
      <c r="A9" s="1"/>
      <c r="B9" s="1"/>
      <c r="C9" s="9"/>
      <c r="D9" s="1"/>
      <c r="E9" s="1"/>
      <c r="F9" s="1"/>
      <c r="G9" s="1"/>
      <c r="H9" s="78"/>
      <c r="I9" s="78"/>
      <c r="J9" s="79"/>
      <c r="K9" s="79"/>
      <c r="L9" s="13"/>
      <c r="M9" s="1"/>
      <c r="N9" s="1"/>
      <c r="O9" s="2"/>
    </row>
    <row r="10" spans="1:15" ht="18.2" customHeight="1">
      <c r="A10" s="1"/>
      <c r="B10" s="1"/>
      <c r="C10" s="61" t="s">
        <v>2</v>
      </c>
      <c r="D10" s="63"/>
      <c r="E10" s="14">
        <v>20</v>
      </c>
      <c r="F10" s="15" t="str">
        <f>I11</f>
        <v>lbs</v>
      </c>
      <c r="G10" s="16"/>
      <c r="H10" s="17" t="s">
        <v>3</v>
      </c>
      <c r="I10" s="18" t="s">
        <v>4</v>
      </c>
      <c r="J10" s="19"/>
      <c r="K10" s="1"/>
      <c r="L10" s="1"/>
      <c r="M10" s="1"/>
      <c r="N10" s="1"/>
      <c r="O10" s="2"/>
    </row>
    <row r="11" spans="1:15" ht="18.2" customHeight="1">
      <c r="A11" s="1"/>
      <c r="B11" s="1"/>
      <c r="C11" s="61" t="s">
        <v>5</v>
      </c>
      <c r="D11" s="63"/>
      <c r="E11" s="20">
        <v>4</v>
      </c>
      <c r="F11" s="15" t="str">
        <f>CONCATENATE(I10,"/",I11)</f>
        <v>$/lbs</v>
      </c>
      <c r="G11" s="21" t="s">
        <v>6</v>
      </c>
      <c r="H11" s="17" t="s">
        <v>7</v>
      </c>
      <c r="I11" s="18" t="s">
        <v>8</v>
      </c>
      <c r="J11" s="22"/>
      <c r="K11" s="22"/>
      <c r="L11" s="1"/>
      <c r="M11" s="1"/>
      <c r="N11" s="1"/>
      <c r="O11" s="2"/>
    </row>
    <row r="12" spans="1:15" ht="32.25" customHeight="1">
      <c r="A12" s="1"/>
      <c r="B12" s="1"/>
      <c r="C12" s="61" t="s">
        <v>9</v>
      </c>
      <c r="D12" s="63"/>
      <c r="E12" s="23">
        <v>100</v>
      </c>
      <c r="F12" s="15" t="str">
        <f>CONCATENATE("000",I11,"/year")</f>
        <v>000lbs/year</v>
      </c>
      <c r="G12" s="16"/>
      <c r="H12" s="24"/>
      <c r="I12" s="1"/>
      <c r="J12" s="1"/>
      <c r="K12" s="22"/>
      <c r="L12" s="1"/>
      <c r="M12" s="1"/>
      <c r="N12" s="1"/>
      <c r="O12" s="2"/>
    </row>
    <row r="13" spans="1:15" ht="32.25" customHeight="1">
      <c r="A13" s="1"/>
      <c r="B13" s="1"/>
      <c r="C13" s="61" t="s">
        <v>10</v>
      </c>
      <c r="D13" s="63"/>
      <c r="E13" s="20">
        <v>3.75</v>
      </c>
      <c r="F13" s="15" t="str">
        <f>CONCATENATE(I10,"/",I11)</f>
        <v>$/lbs</v>
      </c>
      <c r="G13" s="25"/>
      <c r="H13" s="26"/>
      <c r="I13" s="26"/>
      <c r="J13" s="80"/>
      <c r="K13" s="80"/>
      <c r="L13" s="1"/>
      <c r="M13" s="1"/>
      <c r="N13" s="1"/>
      <c r="O13" s="2"/>
    </row>
    <row r="14" spans="1:15" ht="32.25" customHeight="1">
      <c r="A14" s="1"/>
      <c r="B14" s="1"/>
      <c r="C14" s="28"/>
      <c r="D14" s="28"/>
      <c r="E14" s="29"/>
      <c r="F14" s="30"/>
      <c r="G14" s="25"/>
      <c r="H14" s="26"/>
      <c r="I14" s="26"/>
      <c r="J14" s="27"/>
      <c r="K14" s="27"/>
      <c r="L14" s="1"/>
      <c r="M14" s="1"/>
      <c r="N14" s="1"/>
      <c r="O14" s="2"/>
    </row>
    <row r="15" spans="1:15" ht="33.75" customHeight="1">
      <c r="A15" s="1"/>
      <c r="B15" s="1"/>
      <c r="C15" s="61" t="s">
        <v>11</v>
      </c>
      <c r="D15" s="63"/>
      <c r="E15" s="23">
        <v>50</v>
      </c>
      <c r="F15" s="31" t="s">
        <v>12</v>
      </c>
      <c r="G15" s="1"/>
      <c r="H15" s="1"/>
      <c r="I15" s="1"/>
      <c r="J15" s="1"/>
      <c r="K15" s="1"/>
      <c r="L15" s="1"/>
      <c r="M15" s="1"/>
      <c r="N15" s="1"/>
      <c r="O15" s="2"/>
    </row>
    <row r="16" spans="1:15">
      <c r="A16" s="1"/>
      <c r="B16" s="1"/>
      <c r="C16" s="32" t="s">
        <v>13</v>
      </c>
      <c r="D16" s="33"/>
      <c r="E16" s="34">
        <v>0.25</v>
      </c>
      <c r="F16" s="35"/>
      <c r="G16" s="1"/>
      <c r="H16" s="1"/>
      <c r="I16" s="1"/>
      <c r="J16" s="1"/>
      <c r="K16" s="1"/>
      <c r="L16" s="1"/>
      <c r="M16" s="1"/>
      <c r="N16" s="1"/>
      <c r="O16" s="2"/>
    </row>
    <row r="17" spans="1:15" ht="30" customHeight="1">
      <c r="A17" s="1"/>
      <c r="B17" s="1"/>
      <c r="C17" s="36" t="s">
        <v>14</v>
      </c>
      <c r="D17" s="15"/>
      <c r="E17" s="37">
        <f>(E10/100)*(100-E15)</f>
        <v>10</v>
      </c>
      <c r="F17" s="38" t="str">
        <f>I11</f>
        <v>lbs</v>
      </c>
      <c r="G17" s="1"/>
      <c r="H17" s="68" t="s">
        <v>15</v>
      </c>
      <c r="I17" s="69"/>
      <c r="J17" s="69"/>
      <c r="K17" s="69"/>
      <c r="L17" s="70"/>
      <c r="M17" s="39">
        <f>E12*(E17/E10)</f>
        <v>50</v>
      </c>
      <c r="N17" s="40" t="str">
        <f>CONCATENATE("000",I11,"/year")</f>
        <v>000lbs/year</v>
      </c>
      <c r="O17" s="2"/>
    </row>
    <row r="18" spans="1:15" ht="16.5" customHeight="1">
      <c r="A18" s="1"/>
      <c r="B18" s="1"/>
      <c r="C18" s="36" t="s">
        <v>16</v>
      </c>
      <c r="D18" s="15"/>
      <c r="E18" s="37">
        <f>((E10/100)*(E15))*(1-E16)</f>
        <v>7.5</v>
      </c>
      <c r="F18" s="38" t="str">
        <f>I11</f>
        <v>lbs</v>
      </c>
      <c r="G18" s="1"/>
      <c r="H18" s="68" t="s">
        <v>17</v>
      </c>
      <c r="I18" s="69"/>
      <c r="J18" s="69"/>
      <c r="K18" s="69"/>
      <c r="L18" s="70"/>
      <c r="M18" s="39">
        <f>E12*(E18/E10)*1000*0.004</f>
        <v>150</v>
      </c>
      <c r="N18" s="1" t="str">
        <f>I10</f>
        <v>$</v>
      </c>
      <c r="O18" s="2"/>
    </row>
    <row r="19" spans="1:15" ht="16.5" customHeight="1">
      <c r="A19" s="1"/>
      <c r="B19" s="1"/>
      <c r="C19" s="36" t="s">
        <v>18</v>
      </c>
      <c r="D19" s="15"/>
      <c r="E19" s="37">
        <f>((E10/100)*(E15))*(E16)</f>
        <v>2.5</v>
      </c>
      <c r="F19" s="38" t="str">
        <f>I11</f>
        <v>lbs</v>
      </c>
      <c r="G19" s="1"/>
      <c r="H19" s="68" t="s">
        <v>19</v>
      </c>
      <c r="I19" s="69"/>
      <c r="J19" s="69"/>
      <c r="K19" s="69"/>
      <c r="L19" s="70"/>
      <c r="M19" s="39">
        <f>E12*(E19/E10)</f>
        <v>12.5</v>
      </c>
      <c r="N19" s="40" t="str">
        <f>CONCATENATE("000",I11,"/year")</f>
        <v>000lbs/year</v>
      </c>
      <c r="O19" s="2"/>
    </row>
    <row r="20" spans="1:1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2"/>
    </row>
    <row r="21" spans="1:15" ht="20.45">
      <c r="A21" s="1"/>
      <c r="B21" s="10" t="s">
        <v>20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2"/>
    </row>
    <row r="22" spans="1:15" ht="15.75" customHeight="1" thickBo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2"/>
    </row>
    <row r="23" spans="1:15" ht="28.5" customHeight="1">
      <c r="A23" s="1"/>
      <c r="B23" s="1"/>
      <c r="C23" s="41" t="s">
        <v>21</v>
      </c>
      <c r="D23" s="42"/>
      <c r="E23" s="71">
        <f>M23-M24</f>
        <v>152975</v>
      </c>
      <c r="F23" s="71"/>
      <c r="G23" s="43" t="str">
        <f>I10</f>
        <v>$</v>
      </c>
      <c r="H23" s="1"/>
      <c r="I23" s="72" t="s">
        <v>22</v>
      </c>
      <c r="J23" s="73"/>
      <c r="K23" s="73"/>
      <c r="L23" s="74"/>
      <c r="M23" s="44">
        <f>(E12*1000)*E11</f>
        <v>400000</v>
      </c>
      <c r="N23" s="45" t="str">
        <f>I10</f>
        <v>$</v>
      </c>
      <c r="O23" s="2"/>
    </row>
    <row r="24" spans="1:15" ht="27.2" customHeight="1" thickBot="1">
      <c r="A24" s="1"/>
      <c r="B24" s="1"/>
      <c r="C24" s="46" t="s">
        <v>23</v>
      </c>
      <c r="D24" s="47"/>
      <c r="E24" s="60">
        <f>(E23/M23)*100</f>
        <v>38.243749999999999</v>
      </c>
      <c r="F24" s="60"/>
      <c r="G24" s="48" t="s">
        <v>12</v>
      </c>
      <c r="H24" s="1"/>
      <c r="I24" s="61" t="s">
        <v>24</v>
      </c>
      <c r="J24" s="62"/>
      <c r="K24" s="62"/>
      <c r="L24" s="63"/>
      <c r="M24" s="49">
        <f>((M17*1000)*E11)+M18+((M19*1000)*E13)</f>
        <v>247025</v>
      </c>
      <c r="N24" s="50" t="str">
        <f>I10</f>
        <v>$</v>
      </c>
      <c r="O24" s="2"/>
    </row>
    <row r="25" spans="1: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</row>
    <row r="26" spans="1:15">
      <c r="A26" s="1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2"/>
    </row>
    <row r="27" spans="1:15" ht="20.45">
      <c r="A27" s="1"/>
      <c r="B27" s="10" t="s">
        <v>25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</row>
    <row r="28" spans="1:15" s="3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2"/>
    </row>
    <row r="29" spans="1:15" s="3" customForma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2"/>
    </row>
    <row r="30" spans="1:15" s="3" customFormat="1" ht="14.1">
      <c r="A30" s="1"/>
      <c r="B30" s="1"/>
      <c r="C30" s="64" t="s">
        <v>26</v>
      </c>
      <c r="D30" s="64"/>
      <c r="E30" s="64"/>
      <c r="F30" s="64"/>
      <c r="G30" s="1"/>
      <c r="H30" s="1"/>
      <c r="I30" s="65" t="s">
        <v>27</v>
      </c>
      <c r="J30" s="65"/>
      <c r="K30" s="65"/>
      <c r="L30" s="65"/>
      <c r="M30" s="1"/>
      <c r="N30" s="1"/>
      <c r="O30" s="2"/>
    </row>
    <row r="31" spans="1:15" s="3" customFormat="1" ht="16.5" customHeight="1">
      <c r="A31" s="1"/>
      <c r="B31" s="1"/>
      <c r="C31" s="66" t="s">
        <v>28</v>
      </c>
      <c r="D31" s="67"/>
      <c r="E31" s="51">
        <f>E10</f>
        <v>20</v>
      </c>
      <c r="F31" s="15" t="str">
        <f>I11</f>
        <v>lbs</v>
      </c>
      <c r="G31" s="1"/>
      <c r="H31" s="1"/>
      <c r="I31" s="52" t="s">
        <v>28</v>
      </c>
      <c r="J31" s="53"/>
      <c r="K31" s="54">
        <f>E31*(1-E15/100)</f>
        <v>10</v>
      </c>
      <c r="L31" s="33" t="str">
        <f>I11</f>
        <v>lbs</v>
      </c>
      <c r="M31" s="1"/>
      <c r="N31" s="1"/>
      <c r="O31" s="2"/>
    </row>
    <row r="32" spans="1:15" s="3" customFormat="1">
      <c r="A32" s="1"/>
      <c r="B32" s="1"/>
      <c r="C32" s="1"/>
      <c r="D32" s="1"/>
      <c r="E32" s="1"/>
      <c r="F32" s="1"/>
      <c r="G32" s="1"/>
      <c r="H32" s="1"/>
      <c r="I32" s="58" t="s">
        <v>29</v>
      </c>
      <c r="J32" s="59"/>
      <c r="K32" s="55">
        <f>(E31-K31)*E16</f>
        <v>2.5</v>
      </c>
      <c r="L32" s="35" t="str">
        <f>I11</f>
        <v>lbs</v>
      </c>
      <c r="M32" s="1"/>
      <c r="N32" s="1"/>
      <c r="O32" s="2"/>
    </row>
    <row r="33" spans="1:15" s="3" customFormat="1">
      <c r="A33" s="1"/>
      <c r="B33" s="1"/>
      <c r="C33" s="1"/>
      <c r="D33" s="1"/>
      <c r="E33" s="1"/>
      <c r="F33" s="1"/>
      <c r="G33" s="1"/>
      <c r="H33" s="1"/>
      <c r="I33" s="58" t="s">
        <v>30</v>
      </c>
      <c r="J33" s="59"/>
      <c r="K33" s="55">
        <f>(E31-K31)*(1-E16)</f>
        <v>7.5</v>
      </c>
      <c r="L33" s="35" t="s">
        <v>8</v>
      </c>
      <c r="M33" s="1"/>
      <c r="N33" s="1"/>
      <c r="O33" s="2"/>
    </row>
    <row r="34" spans="1:15" s="3" customForma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2"/>
    </row>
    <row r="35" spans="1:15" s="3" customForma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2"/>
    </row>
    <row r="36" spans="1:15" s="3" customFormat="1">
      <c r="A36" s="1"/>
      <c r="B36" s="1"/>
      <c r="C36" s="1" t="s">
        <v>31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</row>
    <row r="37" spans="1:15" s="3" customForma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56"/>
    </row>
    <row r="38" spans="1:15" s="3" customFormat="1"/>
    <row r="39" spans="1:15" s="3" customFormat="1"/>
    <row r="40" spans="1:15" s="3" customFormat="1"/>
    <row r="41" spans="1:15" s="3" customFormat="1"/>
    <row r="42" spans="1:15" s="3" customFormat="1"/>
    <row r="43" spans="1:15" s="3" customFormat="1"/>
    <row r="44" spans="1:15" s="3" customFormat="1"/>
    <row r="45" spans="1:15" s="3" customFormat="1"/>
    <row r="46" spans="1:15" s="3" customFormat="1"/>
    <row r="47" spans="1:15" s="3" customFormat="1"/>
    <row r="48" spans="1:15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pans="9:12" s="3" customFormat="1"/>
    <row r="130" spans="9:12" s="3" customFormat="1"/>
    <row r="131" spans="9:12" s="3" customFormat="1"/>
    <row r="132" spans="9:12" s="3" customFormat="1"/>
    <row r="133" spans="9:12" s="3" customFormat="1"/>
    <row r="134" spans="9:12" s="3" customFormat="1"/>
    <row r="135" spans="9:12" s="3" customFormat="1"/>
    <row r="136" spans="9:12" s="3" customFormat="1"/>
    <row r="137" spans="9:12" s="3" customFormat="1"/>
    <row r="138" spans="9:12" s="3" customFormat="1"/>
    <row r="139" spans="9:12" s="3" customFormat="1"/>
    <row r="140" spans="9:12">
      <c r="I140" s="3"/>
      <c r="J140" s="3"/>
      <c r="K140" s="3"/>
      <c r="L140" s="3"/>
    </row>
    <row r="141" spans="9:12">
      <c r="I141" s="3"/>
      <c r="J141" s="3"/>
      <c r="K141" s="3"/>
      <c r="L141" s="3"/>
    </row>
  </sheetData>
  <mergeCells count="20">
    <mergeCell ref="C13:D13"/>
    <mergeCell ref="J13:K13"/>
    <mergeCell ref="D2:L2"/>
    <mergeCell ref="H9:K9"/>
    <mergeCell ref="C10:D10"/>
    <mergeCell ref="C11:D11"/>
    <mergeCell ref="C12:D12"/>
    <mergeCell ref="C15:D15"/>
    <mergeCell ref="H17:L17"/>
    <mergeCell ref="H18:L18"/>
    <mergeCell ref="H19:L19"/>
    <mergeCell ref="E23:F23"/>
    <mergeCell ref="I23:L23"/>
    <mergeCell ref="I33:J33"/>
    <mergeCell ref="E24:F24"/>
    <mergeCell ref="I24:L24"/>
    <mergeCell ref="C30:F30"/>
    <mergeCell ref="I30:L30"/>
    <mergeCell ref="C31:D31"/>
    <mergeCell ref="I32:J3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0872cdd-f212-4cec-bf87-417363008896">
      <Terms xmlns="http://schemas.microsoft.com/office/infopath/2007/PartnerControls"/>
    </lcf76f155ced4ddcb4097134ff3c332f>
    <TaxCatchAll xmlns="1d29b978-61db-4bc6-a02f-0ce9e5caff80" xsi:nil="true"/>
    <image xmlns="20872cdd-f212-4cec-bf87-41736300889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7800188022DB4C86239CFD60762324" ma:contentTypeVersion="20" ma:contentTypeDescription="Create a new document." ma:contentTypeScope="" ma:versionID="8b0dc3d67c1392ec560f0a4568f54126">
  <xsd:schema xmlns:xsd="http://www.w3.org/2001/XMLSchema" xmlns:xs="http://www.w3.org/2001/XMLSchema" xmlns:p="http://schemas.microsoft.com/office/2006/metadata/properties" xmlns:ns2="20872cdd-f212-4cec-bf87-417363008896" xmlns:ns3="1d29b978-61db-4bc6-a02f-0ce9e5caff80" targetNamespace="http://schemas.microsoft.com/office/2006/metadata/properties" ma:root="true" ma:fieldsID="d8ce8d5064cd0fb06ebb4070beac6b5f" ns2:_="" ns3:_="">
    <xsd:import namespace="20872cdd-f212-4cec-bf87-417363008896"/>
    <xsd:import namespace="1d29b978-61db-4bc6-a02f-0ce9e5caff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image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872cdd-f212-4cec-bf87-4173630088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ab4358c-f7e1-414f-be12-3ad349f01f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image" ma:index="25" nillable="true" ma:displayName="image" ma:format="Thumbnail" ma:internalName="imag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29b978-61db-4bc6-a02f-0ce9e5caff8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69d0735-6db6-400d-a627-d58bf195b084}" ma:internalName="TaxCatchAll" ma:showField="CatchAllData" ma:web="1d29b978-61db-4bc6-a02f-0ce9e5caff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5683E5-B97D-450D-8468-42010CAC554A}"/>
</file>

<file path=customXml/itemProps2.xml><?xml version="1.0" encoding="utf-8"?>
<ds:datastoreItem xmlns:ds="http://schemas.openxmlformats.org/officeDocument/2006/customXml" ds:itemID="{2CE48A13-5B2A-4504-9CC0-B6511F7516B3}"/>
</file>

<file path=customXml/itemProps3.xml><?xml version="1.0" encoding="utf-8"?>
<ds:datastoreItem xmlns:ds="http://schemas.openxmlformats.org/officeDocument/2006/customXml" ds:itemID="{303E138C-7AE8-4DD5-BB87-9DADA16F22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Puratos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Blondeel Jessica</dc:creator>
  <cp:keywords/>
  <dc:description/>
  <cp:lastModifiedBy>Blondeel Jessica</cp:lastModifiedBy>
  <cp:revision/>
  <dcterms:created xsi:type="dcterms:W3CDTF">2025-02-21T20:15:57Z</dcterms:created>
  <dcterms:modified xsi:type="dcterms:W3CDTF">2025-03-31T14:29:23Z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0x010100337800188022DB4C86239CFD60762324</vt:lpwstr>
  </property>
  <property fmtid="{D5CDD505-2E9C-101B-9397-08002B2CF9AE}" pid="3" name="MediaServiceImageTags">
    <vt:lpwstr/>
  </property>
</Properties>
</file>